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olo\Desktop\"/>
    </mc:Choice>
  </mc:AlternateContent>
  <xr:revisionPtr revIDLastSave="0" documentId="13_ncr:1_{0B0AF7A2-6395-447E-9BD8-6CD493FA2A1C}" xr6:coauthVersionLast="47" xr6:coauthVersionMax="47" xr10:uidLastSave="{00000000-0000-0000-0000-000000000000}"/>
  <bookViews>
    <workbookView xWindow="-120" yWindow="-120" windowWidth="29040" windowHeight="15720" xr2:uid="{2F263700-5A5B-4564-8341-5F68E8201D43}"/>
  </bookViews>
  <sheets>
    <sheet name="Sheet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" i="2" l="1"/>
  <c r="S3" i="2"/>
  <c r="F3" i="2"/>
  <c r="F4" i="2"/>
  <c r="F5" i="2"/>
  <c r="F6" i="2"/>
  <c r="F7" i="2"/>
  <c r="F8" i="2"/>
  <c r="F9" i="2"/>
  <c r="F10" i="2"/>
  <c r="F11" i="2"/>
  <c r="F12" i="2"/>
  <c r="G1" i="2"/>
  <c r="H7" i="2" s="1"/>
  <c r="S4" i="2"/>
  <c r="S5" i="2"/>
  <c r="S6" i="2"/>
  <c r="S7" i="2"/>
  <c r="S8" i="2"/>
  <c r="S9" i="2"/>
  <c r="S10" i="2"/>
  <c r="S11" i="2"/>
  <c r="S12" i="2"/>
  <c r="T9" i="2" l="1"/>
  <c r="T12" i="2"/>
  <c r="T10" i="2"/>
  <c r="T11" i="2"/>
  <c r="F1" i="2"/>
  <c r="I4" i="2" s="1"/>
  <c r="T8" i="2"/>
  <c r="T7" i="2"/>
  <c r="T6" i="2"/>
  <c r="T5" i="2"/>
  <c r="T4" i="2"/>
  <c r="T3" i="2"/>
  <c r="H6" i="2"/>
  <c r="H4" i="2"/>
  <c r="H3" i="2"/>
  <c r="H11" i="2"/>
  <c r="H10" i="2"/>
  <c r="H9" i="2"/>
  <c r="H5" i="2"/>
  <c r="H12" i="2"/>
  <c r="H8" i="2"/>
  <c r="I6" i="2" l="1"/>
  <c r="I9" i="2"/>
  <c r="I8" i="2"/>
  <c r="I3" i="2"/>
  <c r="I12" i="2"/>
  <c r="I5" i="2"/>
  <c r="I10" i="2"/>
  <c r="T1" i="2"/>
  <c r="E1" i="2" s="1"/>
  <c r="I7" i="2"/>
  <c r="I11" i="2"/>
</calcChain>
</file>

<file path=xl/sharedStrings.xml><?xml version="1.0" encoding="utf-8"?>
<sst xmlns="http://schemas.openxmlformats.org/spreadsheetml/2006/main" count="70" uniqueCount="55">
  <si>
    <t>BFCM</t>
  </si>
  <si>
    <t>BANQUE FEDERATIVE DU CREDIT MUTUEL MTN RegS</t>
  </si>
  <si>
    <t>Finanziari</t>
  </si>
  <si>
    <t>FR0014002S57</t>
  </si>
  <si>
    <t>EUR</t>
  </si>
  <si>
    <t>WFC</t>
  </si>
  <si>
    <t>WELLS FARGO &amp; COMPANY MTN RegS</t>
  </si>
  <si>
    <t>XS1310934382</t>
  </si>
  <si>
    <t>BAYNGR</t>
  </si>
  <si>
    <t>BAYER AG RegS</t>
  </si>
  <si>
    <t>Salute</t>
  </si>
  <si>
    <t>XS2630111982</t>
  </si>
  <si>
    <t>MBGGR</t>
  </si>
  <si>
    <t>MERCEDES-BENZ INTERNATIONAL FINANC MTN RegS</t>
  </si>
  <si>
    <t>DE000A3LH6T7</t>
  </si>
  <si>
    <t>VZ</t>
  </si>
  <si>
    <t>VERIZON COMMUNICATIONS INC MTN</t>
  </si>
  <si>
    <t>Comunicazione</t>
  </si>
  <si>
    <t>XS1030900242</t>
  </si>
  <si>
    <t>NESNVX</t>
  </si>
  <si>
    <t>NESTLE FINANCE INTERNATIONAL LTD MTN RegS</t>
  </si>
  <si>
    <t>Generi di largo consumo</t>
  </si>
  <si>
    <t>XS2350621863</t>
  </si>
  <si>
    <t>T</t>
  </si>
  <si>
    <t>AT&amp;T INC</t>
  </si>
  <si>
    <t>XS2051361264</t>
  </si>
  <si>
    <t>BMW</t>
  </si>
  <si>
    <t>BMW FINANCE NV MTN RegS</t>
  </si>
  <si>
    <t>Consumi Discrezionali</t>
  </si>
  <si>
    <t>XS2280845491</t>
  </si>
  <si>
    <t>SANTAN</t>
  </si>
  <si>
    <t>BANCO SANTANDER SA MTN RegS</t>
  </si>
  <si>
    <t>XS2575952424</t>
  </si>
  <si>
    <t>BPCEGP</t>
  </si>
  <si>
    <t>BPCE SA MTN RegS</t>
  </si>
  <si>
    <t>FR001400HAC0</t>
  </si>
  <si>
    <t>Ticker dell'emittente</t>
  </si>
  <si>
    <t>Nome </t>
  </si>
  <si>
    <t>Settore</t>
  </si>
  <si>
    <t>Valore di mercato</t>
  </si>
  <si>
    <t>Ponderazione (%)</t>
  </si>
  <si>
    <t>Valore nozionale</t>
  </si>
  <si>
    <t>Nominale</t>
  </si>
  <si>
    <t>Par Value</t>
  </si>
  <si>
    <t>ISIN</t>
  </si>
  <si>
    <t>modificata</t>
  </si>
  <si>
    <t>Scadenza</t>
  </si>
  <si>
    <t>Cedola</t>
  </si>
  <si>
    <t>Valuta di mercato</t>
  </si>
  <si>
    <t>holdings.all.issueDate</t>
  </si>
  <si>
    <t>Rateo</t>
  </si>
  <si>
    <t>Vera ponderazione</t>
  </si>
  <si>
    <t>Ponderaz riscalata su 10</t>
  </si>
  <si>
    <t>Prezzo</t>
  </si>
  <si>
    <t>Valore + rateo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</si>
</sst>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">
    <xf numFmtId="0" fontId="0" fillId="0" borderId="0" xfId="0"/>
    <xf numFmtId="14" fontId="0" fillId="0" borderId="0" xfId="0" applyNumberFormat="1"/>
    <xf numFmtId="0" fontId="2" fillId="0" borderId="0" xfId="0" applyFont="1" applyAlignment="1">
      <alignment horizontal="left" vertical="center" wrapText="1"/>
    </xf>
    <xf numFmtId="2" fontId="2" fillId="0" borderId="0" xfId="0" applyNumberFormat="1" applyFont="1" applyAlignment="1">
      <alignment horizontal="left" vertical="center" wrapText="1"/>
    </xf>
    <xf numFmtId="2" fontId="0" fillId="0" borderId="0" xfId="0" applyNumberFormat="1"/>
    <xf numFmtId="0" fontId="3" fillId="0" borderId="0" xfId="0" applyFont="1" applyAlignment="1">
      <alignment horizontal="left" vertical="center" wrapText="1"/>
    </xf>
    <xf numFmtId="2" fontId="3" fillId="0" borderId="0" xfId="0" applyNumberFormat="1" applyFont="1" applyAlignment="1">
      <alignment horizontal="left" vertical="center" wrapText="1"/>
    </xf>
    <xf numFmtId="14" fontId="0" fillId="2" borderId="0" xfId="0" applyNumberFormat="1" applyFill="1"/>
    <xf numFmtId="0" fontId="4" fillId="0" borderId="0" xfId="0" applyFont="1"/>
    <xf numFmtId="9" fontId="4" fillId="0" borderId="0" xfId="1" applyFont="1"/>
    <xf numFmtId="2" fontId="4" fillId="0" borderId="0" xfId="0" applyNumberFormat="1" applyFont="1"/>
    <xf numFmtId="3" fontId="0" fillId="0" borderId="0" xfId="0" applyNumberFormat="1"/>
  </cellXfs>
  <cellStyles count="2">
    <cellStyle name="Normal" xfId="0" builtinId="0"/>
    <cellStyle name="Per 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3F791D-E4A4-4053-AD2E-8AA9FE062971}">
  <dimension ref="A1:T13"/>
  <sheetViews>
    <sheetView tabSelected="1" topLeftCell="B1" zoomScale="140" zoomScaleNormal="140" workbookViewId="0">
      <selection activeCell="B12" sqref="B12"/>
    </sheetView>
  </sheetViews>
  <sheetFormatPr defaultColWidth="5.140625" defaultRowHeight="15" x14ac:dyDescent="0.25"/>
  <cols>
    <col min="1" max="1" width="14.140625" bestFit="1" customWidth="1"/>
    <col min="2" max="2" width="48.28515625" bestFit="1" customWidth="1"/>
    <col min="3" max="3" width="22.85546875" bestFit="1" customWidth="1"/>
    <col min="4" max="4" width="9.85546875" hidden="1" customWidth="1"/>
    <col min="5" max="5" width="9" customWidth="1"/>
    <col min="6" max="6" width="9.85546875" bestFit="1" customWidth="1"/>
    <col min="7" max="7" width="9.28515625" style="4" bestFit="1" customWidth="1"/>
    <col min="8" max="8" width="13.5703125" style="4" bestFit="1" customWidth="1"/>
    <col min="9" max="9" width="13.42578125" style="4" bestFit="1" customWidth="1"/>
    <col min="10" max="10" width="10" style="4" hidden="1" customWidth="1"/>
    <col min="11" max="11" width="7.5703125" bestFit="1" customWidth="1"/>
    <col min="12" max="12" width="7.5703125" hidden="1" customWidth="1"/>
    <col min="13" max="13" width="14" hidden="1" customWidth="1"/>
    <col min="14" max="14" width="5.85546875" style="4" hidden="1" customWidth="1"/>
    <col min="15" max="15" width="11.28515625" bestFit="1" customWidth="1"/>
    <col min="16" max="16" width="5" style="4" bestFit="1" customWidth="1"/>
    <col min="17" max="17" width="8.85546875" hidden="1" customWidth="1"/>
    <col min="18" max="18" width="11.28515625" hidden="1" customWidth="1"/>
    <col min="19" max="19" width="8.140625" bestFit="1" customWidth="1"/>
    <col min="20" max="20" width="11.42578125" bestFit="1" customWidth="1"/>
  </cols>
  <sheetData>
    <row r="1" spans="1:20" x14ac:dyDescent="0.25">
      <c r="B1" s="7">
        <v>45169</v>
      </c>
      <c r="C1">
        <v>500000</v>
      </c>
      <c r="D1" s="11">
        <f>SUM(D3:D12)</f>
        <v>2309526</v>
      </c>
      <c r="E1">
        <f>T1/C1</f>
        <v>4.6509626575342473</v>
      </c>
      <c r="F1" s="11">
        <f>SUM(F3:F12)</f>
        <v>2309526</v>
      </c>
      <c r="G1" s="4">
        <f>SUM(G3:G12)</f>
        <v>10.41</v>
      </c>
      <c r="T1" s="11">
        <f>SUM(T3:T12)</f>
        <v>2325481.3287671236</v>
      </c>
    </row>
    <row r="2" spans="1:20" s="2" customFormat="1" ht="33" customHeight="1" x14ac:dyDescent="0.25">
      <c r="A2" s="2" t="s">
        <v>36</v>
      </c>
      <c r="B2" s="2" t="s">
        <v>37</v>
      </c>
      <c r="C2" s="2" t="s">
        <v>38</v>
      </c>
      <c r="D2" s="2" t="s">
        <v>39</v>
      </c>
      <c r="E2" s="5" t="s">
        <v>53</v>
      </c>
      <c r="F2" s="5" t="s">
        <v>39</v>
      </c>
      <c r="G2" s="3" t="s">
        <v>40</v>
      </c>
      <c r="H2" s="6" t="s">
        <v>52</v>
      </c>
      <c r="I2" s="6" t="s">
        <v>51</v>
      </c>
      <c r="J2" s="3" t="s">
        <v>41</v>
      </c>
      <c r="K2" s="2" t="s">
        <v>42</v>
      </c>
      <c r="L2" s="2" t="s">
        <v>43</v>
      </c>
      <c r="M2" s="2" t="s">
        <v>44</v>
      </c>
      <c r="N2" s="3" t="s">
        <v>45</v>
      </c>
      <c r="O2" s="2" t="s">
        <v>46</v>
      </c>
      <c r="P2" s="3" t="s">
        <v>47</v>
      </c>
      <c r="Q2" s="2" t="s">
        <v>48</v>
      </c>
      <c r="R2" s="2" t="s">
        <v>49</v>
      </c>
      <c r="S2" s="5" t="s">
        <v>50</v>
      </c>
      <c r="T2" s="5" t="s">
        <v>54</v>
      </c>
    </row>
    <row r="3" spans="1:20" x14ac:dyDescent="0.25">
      <c r="A3" t="s">
        <v>0</v>
      </c>
      <c r="B3" t="s">
        <v>1</v>
      </c>
      <c r="C3" t="s">
        <v>2</v>
      </c>
      <c r="D3">
        <v>268523</v>
      </c>
      <c r="E3" s="8">
        <v>89.507666666666665</v>
      </c>
      <c r="F3" s="8">
        <f>E3*K3/100</f>
        <v>268523</v>
      </c>
      <c r="G3" s="4">
        <v>1.21</v>
      </c>
      <c r="H3" s="9">
        <f>G3/$G$1</f>
        <v>0.11623439000960614</v>
      </c>
      <c r="I3" s="9">
        <f>F3/$F$1</f>
        <v>0.11626758044724329</v>
      </c>
      <c r="J3" s="4">
        <v>268522.53000000003</v>
      </c>
      <c r="K3">
        <v>300000</v>
      </c>
      <c r="L3">
        <v>300000</v>
      </c>
      <c r="M3" t="s">
        <v>3</v>
      </c>
      <c r="N3" s="4">
        <v>2.7</v>
      </c>
      <c r="O3" s="1">
        <v>46153</v>
      </c>
      <c r="P3" s="4">
        <v>0.01</v>
      </c>
      <c r="Q3" t="s">
        <v>4</v>
      </c>
      <c r="R3" s="1">
        <v>44294</v>
      </c>
      <c r="S3" s="10">
        <f>COUPDAYBS($B$1,O3,1,3)/365*P3/100*K3</f>
        <v>9.205479452054794</v>
      </c>
      <c r="T3" s="10">
        <f>F3+S3</f>
        <v>268532.20547945204</v>
      </c>
    </row>
    <row r="4" spans="1:20" x14ac:dyDescent="0.25">
      <c r="A4" t="s">
        <v>5</v>
      </c>
      <c r="B4" t="s">
        <v>6</v>
      </c>
      <c r="C4" t="s">
        <v>2</v>
      </c>
      <c r="D4">
        <v>265532</v>
      </c>
      <c r="E4" s="8">
        <v>94.832857142857137</v>
      </c>
      <c r="F4" s="8">
        <f t="shared" ref="F4:F12" si="0">E4*K4/100</f>
        <v>265532</v>
      </c>
      <c r="G4" s="4">
        <v>1.2</v>
      </c>
      <c r="H4" s="9">
        <f t="shared" ref="H4:H12" si="1">G4/$G$1</f>
        <v>0.11527377521613832</v>
      </c>
      <c r="I4" s="9">
        <f t="shared" ref="I4:I12" si="2">F4/$F$1</f>
        <v>0.11497250951060954</v>
      </c>
      <c r="J4" s="4">
        <v>265532.12</v>
      </c>
      <c r="K4">
        <v>280000</v>
      </c>
      <c r="L4">
        <v>280000</v>
      </c>
      <c r="M4" t="s">
        <v>7</v>
      </c>
      <c r="N4" s="4">
        <v>2.6</v>
      </c>
      <c r="O4" s="1">
        <v>46139</v>
      </c>
      <c r="P4" s="4">
        <v>2</v>
      </c>
      <c r="Q4" t="s">
        <v>4</v>
      </c>
      <c r="R4" s="1">
        <v>42303</v>
      </c>
      <c r="S4" s="10">
        <f>COUPDAYBS(Sheet2!$B$1,O4,1,3)/365*P4/100*K4</f>
        <v>1933.1506849315069</v>
      </c>
      <c r="T4" s="10">
        <f t="shared" ref="T4:T12" si="3">F4+S4</f>
        <v>267465.15068493149</v>
      </c>
    </row>
    <row r="5" spans="1:20" x14ac:dyDescent="0.25">
      <c r="A5" t="s">
        <v>8</v>
      </c>
      <c r="B5" t="s">
        <v>9</v>
      </c>
      <c r="C5" t="s">
        <v>10</v>
      </c>
      <c r="D5">
        <v>254294</v>
      </c>
      <c r="E5" s="8">
        <v>101.7176</v>
      </c>
      <c r="F5" s="8">
        <f t="shared" si="0"/>
        <v>254294</v>
      </c>
      <c r="G5" s="4">
        <v>1.1499999999999999</v>
      </c>
      <c r="H5" s="9">
        <f t="shared" si="1"/>
        <v>0.11047070124879922</v>
      </c>
      <c r="I5" s="9">
        <f t="shared" si="2"/>
        <v>0.11010657598139185</v>
      </c>
      <c r="J5" s="4">
        <v>254293.7</v>
      </c>
      <c r="K5">
        <v>250000</v>
      </c>
      <c r="L5">
        <v>250000</v>
      </c>
      <c r="M5" t="s">
        <v>11</v>
      </c>
      <c r="N5" s="4">
        <v>2.8</v>
      </c>
      <c r="O5" s="1">
        <v>46260</v>
      </c>
      <c r="P5" s="4">
        <v>4</v>
      </c>
      <c r="Q5" t="s">
        <v>4</v>
      </c>
      <c r="R5" s="1">
        <v>45072</v>
      </c>
      <c r="S5" s="10">
        <f>COUPDAYBS(Sheet2!$B$1,O5,1,3)/365*P5/100*K5</f>
        <v>136.98630136986301</v>
      </c>
      <c r="T5" s="10">
        <f t="shared" si="3"/>
        <v>254430.98630136985</v>
      </c>
    </row>
    <row r="6" spans="1:20" x14ac:dyDescent="0.25">
      <c r="A6" t="s">
        <v>12</v>
      </c>
      <c r="B6" t="s">
        <v>13</v>
      </c>
      <c r="C6" t="s">
        <v>2</v>
      </c>
      <c r="D6">
        <v>250333</v>
      </c>
      <c r="E6" s="8">
        <v>100.13320000000002</v>
      </c>
      <c r="F6" s="8">
        <f t="shared" si="0"/>
        <v>250333.00000000003</v>
      </c>
      <c r="G6" s="4">
        <v>1.1299999999999999</v>
      </c>
      <c r="H6" s="9">
        <f t="shared" si="1"/>
        <v>0.10854947166186359</v>
      </c>
      <c r="I6" s="9">
        <f t="shared" si="2"/>
        <v>0.10839150544310826</v>
      </c>
      <c r="J6" s="4">
        <v>250333</v>
      </c>
      <c r="K6">
        <v>250000</v>
      </c>
      <c r="L6">
        <v>250000</v>
      </c>
      <c r="M6" t="s">
        <v>14</v>
      </c>
      <c r="N6" s="4">
        <v>2.65</v>
      </c>
      <c r="O6" s="1">
        <v>46172</v>
      </c>
      <c r="P6" s="4">
        <v>3.5</v>
      </c>
      <c r="Q6" t="s">
        <v>4</v>
      </c>
      <c r="R6" s="1">
        <v>45076</v>
      </c>
      <c r="S6" s="10">
        <f>COUPDAYBS(Sheet2!$B$1,O6,1,3)/365*P6/100*K6</f>
        <v>2229.4520547945208</v>
      </c>
      <c r="T6" s="10">
        <f t="shared" si="3"/>
        <v>252562.45205479456</v>
      </c>
    </row>
    <row r="7" spans="1:20" x14ac:dyDescent="0.25">
      <c r="A7" t="s">
        <v>15</v>
      </c>
      <c r="B7" t="s">
        <v>16</v>
      </c>
      <c r="C7" t="s">
        <v>17</v>
      </c>
      <c r="D7">
        <v>230422</v>
      </c>
      <c r="E7" s="8">
        <v>100.18347826086958</v>
      </c>
      <c r="F7" s="8">
        <f t="shared" si="0"/>
        <v>230422.00000000003</v>
      </c>
      <c r="G7" s="4">
        <v>1.04</v>
      </c>
      <c r="H7" s="9">
        <f t="shared" si="1"/>
        <v>9.9903938520653227E-2</v>
      </c>
      <c r="I7" s="9">
        <f t="shared" si="2"/>
        <v>9.9770255888004741E-2</v>
      </c>
      <c r="J7" s="4">
        <v>230421.68</v>
      </c>
      <c r="K7">
        <v>230000</v>
      </c>
      <c r="L7">
        <v>230000</v>
      </c>
      <c r="M7" t="s">
        <v>18</v>
      </c>
      <c r="N7" s="4">
        <v>2.38</v>
      </c>
      <c r="O7" s="1">
        <v>46070</v>
      </c>
      <c r="P7" s="4">
        <v>3.25</v>
      </c>
      <c r="Q7" t="s">
        <v>4</v>
      </c>
      <c r="R7" s="1">
        <v>41682</v>
      </c>
      <c r="S7" s="10">
        <f>COUPDAYBS(Sheet2!$B$1,O7,1,3)/365*P7/100*K7</f>
        <v>3993.4931506849321</v>
      </c>
      <c r="T7" s="10">
        <f t="shared" si="3"/>
        <v>234415.49315068495</v>
      </c>
    </row>
    <row r="8" spans="1:20" x14ac:dyDescent="0.25">
      <c r="A8" t="s">
        <v>19</v>
      </c>
      <c r="B8" t="s">
        <v>20</v>
      </c>
      <c r="C8" t="s">
        <v>21</v>
      </c>
      <c r="D8">
        <v>227236</v>
      </c>
      <c r="E8" s="8">
        <v>90.89439999999999</v>
      </c>
      <c r="F8" s="8">
        <f t="shared" si="0"/>
        <v>227235.99999999997</v>
      </c>
      <c r="G8" s="4">
        <v>1.02</v>
      </c>
      <c r="H8" s="9">
        <f t="shared" si="1"/>
        <v>9.7982708933717577E-2</v>
      </c>
      <c r="I8" s="9">
        <f t="shared" si="2"/>
        <v>9.839075204176094E-2</v>
      </c>
      <c r="J8" s="4">
        <v>227236</v>
      </c>
      <c r="K8">
        <v>250000</v>
      </c>
      <c r="L8">
        <v>250000</v>
      </c>
      <c r="M8" t="s">
        <v>22</v>
      </c>
      <c r="N8" s="4">
        <v>2.79</v>
      </c>
      <c r="O8" s="1">
        <v>46187</v>
      </c>
      <c r="P8" s="4">
        <v>0</v>
      </c>
      <c r="Q8" t="s">
        <v>4</v>
      </c>
      <c r="R8" s="1">
        <v>44361</v>
      </c>
      <c r="S8" s="10">
        <f>COUPDAYBS(Sheet2!$B$1,O8,1,3)/365*P8/100*K8</f>
        <v>0</v>
      </c>
      <c r="T8" s="10">
        <f t="shared" si="3"/>
        <v>227235.99999999997</v>
      </c>
    </row>
    <row r="9" spans="1:20" x14ac:dyDescent="0.25">
      <c r="A9" t="s">
        <v>23</v>
      </c>
      <c r="B9" t="s">
        <v>24</v>
      </c>
      <c r="C9" t="s">
        <v>17</v>
      </c>
      <c r="D9">
        <v>209257</v>
      </c>
      <c r="E9" s="8">
        <v>90.981304347826082</v>
      </c>
      <c r="F9" s="8">
        <f t="shared" si="0"/>
        <v>209257</v>
      </c>
      <c r="G9" s="4">
        <v>0.94</v>
      </c>
      <c r="H9" s="9">
        <f t="shared" si="1"/>
        <v>9.0297790585975021E-2</v>
      </c>
      <c r="I9" s="9">
        <f t="shared" si="2"/>
        <v>9.0606037775716755E-2</v>
      </c>
      <c r="J9" s="4">
        <v>209257.44</v>
      </c>
      <c r="K9">
        <v>230000</v>
      </c>
      <c r="L9">
        <v>230000</v>
      </c>
      <c r="M9" t="s">
        <v>25</v>
      </c>
      <c r="N9" s="4">
        <v>2.5</v>
      </c>
      <c r="O9" s="1">
        <v>46085</v>
      </c>
      <c r="P9" s="4">
        <v>0.25</v>
      </c>
      <c r="Q9" t="s">
        <v>4</v>
      </c>
      <c r="R9" s="1">
        <v>43719</v>
      </c>
      <c r="S9" s="10">
        <f>COUPDAYBS(Sheet2!$B$1,O9,1,3)/365*P9/100*K9</f>
        <v>283.56164383561645</v>
      </c>
      <c r="T9" s="10">
        <f t="shared" si="3"/>
        <v>209540.56164383562</v>
      </c>
    </row>
    <row r="10" spans="1:20" x14ac:dyDescent="0.25">
      <c r="A10" t="s">
        <v>26</v>
      </c>
      <c r="B10" t="s">
        <v>27</v>
      </c>
      <c r="C10" t="s">
        <v>28</v>
      </c>
      <c r="D10">
        <v>202301</v>
      </c>
      <c r="E10" s="8">
        <v>91.954999999999998</v>
      </c>
      <c r="F10" s="8">
        <f t="shared" si="0"/>
        <v>202301</v>
      </c>
      <c r="G10" s="4">
        <v>0.91</v>
      </c>
      <c r="H10" s="9">
        <f t="shared" si="1"/>
        <v>8.7415946205571568E-2</v>
      </c>
      <c r="I10" s="9">
        <f t="shared" si="2"/>
        <v>8.7594164343679184E-2</v>
      </c>
      <c r="J10" s="4">
        <v>202300.65</v>
      </c>
      <c r="K10">
        <v>220000</v>
      </c>
      <c r="L10">
        <v>220000</v>
      </c>
      <c r="M10" t="s">
        <v>29</v>
      </c>
      <c r="N10" s="4">
        <v>2.37</v>
      </c>
      <c r="O10" s="1">
        <v>46033</v>
      </c>
      <c r="P10" s="4">
        <v>0</v>
      </c>
      <c r="Q10" t="s">
        <v>4</v>
      </c>
      <c r="R10" s="1">
        <v>44207</v>
      </c>
      <c r="S10" s="10">
        <f>COUPDAYBS(Sheet2!$B$1,O10,1,3)/365*P10/100*K10</f>
        <v>0</v>
      </c>
      <c r="T10" s="10">
        <f t="shared" si="3"/>
        <v>202301</v>
      </c>
    </row>
    <row r="11" spans="1:20" x14ac:dyDescent="0.25">
      <c r="A11" t="s">
        <v>30</v>
      </c>
      <c r="B11" t="s">
        <v>31</v>
      </c>
      <c r="C11" t="s">
        <v>2</v>
      </c>
      <c r="D11">
        <v>202017</v>
      </c>
      <c r="E11" s="8">
        <v>101.00849999999998</v>
      </c>
      <c r="F11" s="8">
        <f t="shared" si="0"/>
        <v>202016.99999999997</v>
      </c>
      <c r="G11" s="4">
        <v>0.91</v>
      </c>
      <c r="H11" s="9">
        <f t="shared" si="1"/>
        <v>8.7415946205571568E-2</v>
      </c>
      <c r="I11" s="9">
        <f t="shared" si="2"/>
        <v>8.7471195388144574E-2</v>
      </c>
      <c r="J11" s="4">
        <v>202016.5</v>
      </c>
      <c r="K11">
        <v>200000</v>
      </c>
      <c r="L11">
        <v>200000</v>
      </c>
      <c r="M11" t="s">
        <v>32</v>
      </c>
      <c r="N11" s="4">
        <v>2.2799999999999998</v>
      </c>
      <c r="O11" s="1">
        <v>46038</v>
      </c>
      <c r="P11" s="4">
        <v>3.75</v>
      </c>
      <c r="Q11" t="s">
        <v>4</v>
      </c>
      <c r="R11" s="1">
        <v>44942</v>
      </c>
      <c r="S11" s="10">
        <f>COUPDAYBS(Sheet2!$B$1,O11,1,3)/365*P11/100*K11</f>
        <v>4664.3835616438355</v>
      </c>
      <c r="T11" s="10">
        <f t="shared" si="3"/>
        <v>206681.3835616438</v>
      </c>
    </row>
    <row r="12" spans="1:20" x14ac:dyDescent="0.25">
      <c r="A12" t="s">
        <v>33</v>
      </c>
      <c r="B12" t="s">
        <v>34</v>
      </c>
      <c r="C12" t="s">
        <v>2</v>
      </c>
      <c r="D12">
        <v>199611</v>
      </c>
      <c r="E12" s="8">
        <v>99.805500000000009</v>
      </c>
      <c r="F12" s="8">
        <f t="shared" si="0"/>
        <v>199611</v>
      </c>
      <c r="G12" s="4">
        <v>0.9</v>
      </c>
      <c r="H12" s="9">
        <f t="shared" si="1"/>
        <v>8.645533141210375E-2</v>
      </c>
      <c r="I12" s="9">
        <f t="shared" si="2"/>
        <v>8.64294231803409E-2</v>
      </c>
      <c r="J12" s="4">
        <v>199611.36</v>
      </c>
      <c r="K12">
        <v>200000</v>
      </c>
      <c r="L12">
        <v>200000</v>
      </c>
      <c r="M12" t="s">
        <v>35</v>
      </c>
      <c r="N12" s="4">
        <v>2.5299999999999998</v>
      </c>
      <c r="O12" s="1">
        <v>46129</v>
      </c>
      <c r="P12" s="4">
        <v>3.63</v>
      </c>
      <c r="Q12" t="s">
        <v>4</v>
      </c>
      <c r="R12" s="1">
        <v>45033</v>
      </c>
      <c r="S12" s="10">
        <f>COUPDAYBS(Sheet2!$B$1,O12,1,3)/365*P12/100*K12</f>
        <v>2705.0958904109593</v>
      </c>
      <c r="T12" s="10">
        <f t="shared" si="3"/>
        <v>202316.09589041097</v>
      </c>
    </row>
    <row r="13" spans="1:20" x14ac:dyDescent="0.25">
      <c r="E13" s="8"/>
      <c r="O13" s="1"/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Paolo</dc:creator>
  <cp:lastModifiedBy>Paolo</cp:lastModifiedBy>
  <dcterms:created xsi:type="dcterms:W3CDTF">2023-08-18T10:18:52Z</dcterms:created>
  <dcterms:modified xsi:type="dcterms:W3CDTF">2023-08-18T13:48:48Z</dcterms:modified>
</cp:coreProperties>
</file>